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/"/>
    </mc:Choice>
  </mc:AlternateContent>
  <xr:revisionPtr revIDLastSave="49" documentId="8_{EEBEB17D-3B26-47A2-813F-4F73C37DC0AF}" xr6:coauthVersionLast="47" xr6:coauthVersionMax="47" xr10:uidLastSave="{93F2F9E1-8CAC-4D9C-8C63-3B4751A02FB5}"/>
  <bookViews>
    <workbookView xWindow="2868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1" l="1"/>
  <c r="I11" i="1" l="1"/>
  <c r="O6" i="1"/>
  <c r="I6" i="1"/>
  <c r="X6" i="1"/>
  <c r="X3" i="1"/>
  <c r="S10" i="1"/>
  <c r="S9" i="1"/>
  <c r="O8" i="1"/>
  <c r="L8" i="1"/>
  <c r="I8" i="1"/>
  <c r="E9" i="1"/>
  <c r="E6" i="1" l="1"/>
  <c r="S2" i="1"/>
  <c r="S12" i="1" s="1"/>
  <c r="O2" i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G12" i="1"/>
  <c r="H12" i="1"/>
  <c r="J12" i="1"/>
  <c r="D12" i="1"/>
  <c r="C11" i="1"/>
  <c r="S3" i="1"/>
  <c r="Z2" i="1"/>
  <c r="V3" i="1"/>
  <c r="Q3" i="1"/>
  <c r="Q4" i="1"/>
  <c r="Q5" i="1"/>
  <c r="Q10" i="1"/>
  <c r="C5" i="1"/>
  <c r="F12" i="1" l="1"/>
  <c r="E12" i="1"/>
  <c r="O12" i="1"/>
  <c r="C3" i="1"/>
  <c r="C4" i="1"/>
  <c r="C6" i="1"/>
  <c r="C7" i="1"/>
  <c r="C8" i="1"/>
  <c r="C9" i="1"/>
  <c r="C10" i="1"/>
  <c r="Q8" i="1"/>
  <c r="C12" i="1" l="1"/>
  <c r="V2" i="1"/>
  <c r="V10" i="1"/>
  <c r="L7" i="1"/>
  <c r="I7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<sst xmlns="http://schemas.openxmlformats.org/spreadsheetml/2006/main" count="51" uniqueCount="38">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</sst>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4"/>
  <sheetViews>
    <sheetView tabSelected="1" workbookViewId="0">
      <pane xSplit="3" ySplit="1" topLeftCell="I2" activePane="bottomRight" state="frozen"/>
      <selection pane="topRight" activeCell="D1" sqref="D1"/>
      <selection pane="bottomLeft" activeCell="A2" sqref="A2"/>
      <selection pane="bottomRight" activeCell="Q3" sqref="Q3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8" bestFit="1" customWidth="1"/>
    <col min="32" max="32" width="16.7109375" customWidth="1"/>
    <col min="34" max="34" width="8.85546875" customWidth="1"/>
  </cols>
  <sheetData>
    <row r="1" spans="1:32" ht="90" x14ac:dyDescent="0.25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25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25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</f>
        <v>541073.83000000007</v>
      </c>
      <c r="T3" s="21"/>
      <c r="U3" s="29"/>
      <c r="V3" s="6">
        <f>R3-S3-T3</f>
        <v>352753.2699999999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25">
      <c r="A4" s="35" t="s">
        <v>18</v>
      </c>
      <c r="B4" s="1">
        <v>44623</v>
      </c>
      <c r="C4" s="6">
        <f t="shared" si="0"/>
        <v>1000</v>
      </c>
      <c r="D4" s="15"/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25">
      <c r="A5" s="35" t="s">
        <v>19</v>
      </c>
      <c r="B5" s="1">
        <v>44628</v>
      </c>
      <c r="C5" s="6">
        <f>D5+R5+W5</f>
        <v>10739</v>
      </c>
      <c r="D5" s="15"/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25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</f>
        <v>84245.72</v>
      </c>
      <c r="F6" s="18"/>
      <c r="G6" s="15"/>
      <c r="H6" s="18"/>
      <c r="I6" s="2">
        <f>8150.01+8165.14+8159.9</f>
        <v>24475.050000000003</v>
      </c>
      <c r="J6" s="26"/>
      <c r="K6" s="1"/>
      <c r="L6" s="2">
        <f>2250+4858.6</f>
        <v>7108.6</v>
      </c>
      <c r="M6" s="26"/>
      <c r="N6" s="1"/>
      <c r="O6" s="2">
        <f>102692.55+23259.81+14818.77+56124.5+15136.64</f>
        <v>212032.27000000002</v>
      </c>
      <c r="P6" s="21"/>
      <c r="Q6" s="6">
        <f t="shared" si="1"/>
        <v>867866.67999999993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25">
      <c r="A7" s="35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</f>
        <v>23989.34</v>
      </c>
      <c r="J7" s="26"/>
      <c r="K7" s="1"/>
      <c r="L7" s="2">
        <f>7777.56+2998.85+4997.61</f>
        <v>15774.02</v>
      </c>
      <c r="M7" s="26"/>
      <c r="N7" s="1"/>
      <c r="O7" s="2">
        <v>2307.5</v>
      </c>
      <c r="P7" s="21"/>
      <c r="Q7" s="6">
        <f t="shared" si="1"/>
        <v>54250.270000000004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25">
      <c r="A8" s="35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</f>
        <v>246547.39</v>
      </c>
      <c r="J8" s="27"/>
      <c r="K8" s="31"/>
      <c r="L8" s="11">
        <f>13174.4+161854.64+93077.87</f>
        <v>268106.91000000003</v>
      </c>
      <c r="M8" s="27"/>
      <c r="N8" s="31"/>
      <c r="O8" s="11">
        <f>1656440.02+317340.76+568126.72</f>
        <v>2541907.5</v>
      </c>
      <c r="P8" s="22"/>
      <c r="Q8" s="6">
        <f t="shared" si="1"/>
        <v>3409856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25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1956.970000000003</v>
      </c>
      <c r="R9" s="7">
        <v>19113.07</v>
      </c>
      <c r="S9" s="2">
        <f>3516.5+1792.69</f>
        <v>5309.1900000000005</v>
      </c>
      <c r="T9" s="22"/>
      <c r="U9" s="30"/>
      <c r="V9" s="6">
        <f t="shared" si="3"/>
        <v>13803.88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25">
      <c r="A10" s="35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</f>
        <v>367950</v>
      </c>
      <c r="T10" s="26">
        <v>225698</v>
      </c>
      <c r="U10" s="29">
        <v>45310</v>
      </c>
      <c r="V10" s="6">
        <f t="shared" si="3"/>
        <v>0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25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24414.76+68298.77+64342.31+56623.27+63855.58</f>
        <v>277534.69</v>
      </c>
      <c r="J11" s="26">
        <v>60408.92</v>
      </c>
      <c r="K11" s="1">
        <v>45310</v>
      </c>
      <c r="L11" s="2"/>
      <c r="M11" s="26"/>
      <c r="N11" s="1"/>
      <c r="O11" s="2"/>
      <c r="P11" s="26"/>
      <c r="Q11" s="6">
        <f t="shared" si="1"/>
        <v>936356.39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.75" thickBot="1" x14ac:dyDescent="0.3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2109554.04</v>
      </c>
      <c r="F12" s="51">
        <f>SUM(F2:F11)</f>
        <v>0</v>
      </c>
      <c r="G12" s="50">
        <f t="shared" ref="G12:J12" si="4">SUM(G2:G11)</f>
        <v>1193034.8899999999</v>
      </c>
      <c r="H12" s="51">
        <f t="shared" si="4"/>
        <v>0</v>
      </c>
      <c r="I12" s="50">
        <f t="shared" si="4"/>
        <v>1235701.47</v>
      </c>
      <c r="J12" s="51">
        <f t="shared" si="4"/>
        <v>60408.92</v>
      </c>
      <c r="K12" s="50"/>
      <c r="L12" s="50">
        <f>SUM(L2:L11)</f>
        <v>316463.2</v>
      </c>
      <c r="M12" s="51">
        <f>SUM(M2:M11)</f>
        <v>0</v>
      </c>
      <c r="N12" s="50"/>
      <c r="O12" s="50">
        <f>SUM(O2:O11)</f>
        <v>5605752.9800000004</v>
      </c>
      <c r="P12" s="51">
        <f t="shared" ref="P12" si="5">SUM(P2:P11)</f>
        <v>0</v>
      </c>
      <c r="Q12" s="50">
        <f>SUM(Q2:Q11)</f>
        <v>5793198.8299999991</v>
      </c>
      <c r="R12" s="50">
        <f>SUM(R2:R11)</f>
        <v>2238674.67</v>
      </c>
      <c r="S12" s="50">
        <f t="shared" ref="S12:T12" si="6">SUM(S2:S11)</f>
        <v>1407223.08</v>
      </c>
      <c r="T12" s="51">
        <f t="shared" si="6"/>
        <v>225698</v>
      </c>
      <c r="U12" s="50"/>
      <c r="V12" s="46">
        <f>SUM(V2:V11)</f>
        <v>605753.58999999985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25">
      <c r="D13" s="57"/>
    </row>
    <row r="14" spans="1:32" x14ac:dyDescent="0.25">
      <c r="C14" s="42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2024-02-06T13:43:57Z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